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" windowWidth="15480" windowHeight="3840" activeTab="0"/>
  </bookViews>
  <sheets>
    <sheet name="工作量表" sheetId="1" r:id="rId1"/>
    <sheet name="汇总表（不用填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萝卜家园</author>
  </authors>
  <commentList>
    <comment ref="N6" authorId="0">
      <text>
        <r>
          <rPr>
            <b/>
            <sz val="9"/>
            <rFont val="宋体"/>
            <family val="0"/>
          </rPr>
          <t xml:space="preserve">课程类型     K1    重复课
一般课程     1.0   0.85
公共选修课   0.9 
体育课       0.85 
双语教学 Ⅰ级 2.5 
        Ⅱ级  1.4 
开新课        1.2 
单主讲        0.8 
单辅导        0.5 </t>
        </r>
      </text>
    </comment>
    <comment ref="O6" authorId="0">
      <text>
        <r>
          <rPr>
            <b/>
            <sz val="9"/>
            <rFont val="宋体"/>
            <family val="0"/>
          </rPr>
          <t xml:space="preserve">学生数    K2     备注
≤26      0.9    31-27，每减少一人减少0.015
32—36     1 
72        1.54   37-72，每增加一人增加0.015
108       2.08   73-108，每增加一人增加0.015
144       2.44   109-144，每增加一人增加0.01
180       2.62   145-180，每增加一人增加0.005
216       2.7    181-216，每增加一人增加0.001
≥216     2.7 
</t>
        </r>
      </text>
    </comment>
    <comment ref="A19" authorId="0">
      <text>
        <r>
          <rPr>
            <b/>
            <sz val="9"/>
            <rFont val="宋体"/>
            <family val="0"/>
          </rPr>
          <t>课内上机实验（B2）</t>
        </r>
      </text>
    </comment>
    <comment ref="F6" authorId="0">
      <text>
        <r>
          <rPr>
            <b/>
            <sz val="9"/>
            <rFont val="宋体"/>
            <family val="0"/>
          </rPr>
          <t>如果是“开新课”请填：√</t>
        </r>
      </text>
    </comment>
    <comment ref="H6" authorId="0">
      <text>
        <r>
          <rPr>
            <b/>
            <sz val="9"/>
            <rFont val="宋体"/>
            <family val="0"/>
          </rPr>
          <t>如果是“重复课”请填：√</t>
        </r>
      </text>
    </comment>
    <comment ref="I6" authorId="0">
      <text>
        <r>
          <rPr>
            <b/>
            <sz val="9"/>
            <rFont val="宋体"/>
            <family val="0"/>
          </rPr>
          <t>如果是“单主讲”请填：√</t>
        </r>
      </text>
    </comment>
    <comment ref="J6" authorId="0">
      <text>
        <r>
          <rPr>
            <b/>
            <sz val="9"/>
            <rFont val="宋体"/>
            <family val="0"/>
          </rPr>
          <t>如果是“单辅导”请填：√</t>
        </r>
      </text>
    </comment>
    <comment ref="K6" authorId="0">
      <text>
        <r>
          <rPr>
            <sz val="9"/>
            <rFont val="宋体"/>
            <family val="0"/>
          </rPr>
          <t>如果是“公选课”请填：√</t>
        </r>
      </text>
    </comment>
    <comment ref="G6" authorId="0">
      <text>
        <r>
          <rPr>
            <b/>
            <sz val="9"/>
            <rFont val="宋体"/>
            <family val="0"/>
          </rPr>
          <t>如果是“双语Ⅰ级”请填：Ⅰ
如果是“双语Ⅱ级”请填：Ⅱ</t>
        </r>
      </text>
    </comment>
    <comment ref="L16" authorId="0">
      <text>
        <r>
          <rPr>
            <b/>
            <sz val="9"/>
            <rFont val="宋体"/>
            <family val="0"/>
          </rPr>
          <t>如果是上机实验，就填
学生人数    K3
≥37       1.0
32—36     0.9
≤31       0.7</t>
        </r>
      </text>
    </comment>
    <comment ref="I28" authorId="0">
      <text>
        <r>
          <rPr>
            <b/>
            <sz val="9"/>
            <rFont val="宋体"/>
            <family val="0"/>
          </rPr>
          <t xml:space="preserve">如果是“设置的实践环节”，就填
实践教学环节                      K6
化工类集中大型实验                0.7
测绘、计算机类、经管类集中大型实验 0.55
课程设计                          0.6  </t>
        </r>
      </text>
    </comment>
    <comment ref="E51" authorId="0">
      <text>
        <r>
          <rPr>
            <b/>
            <sz val="9"/>
            <rFont val="宋体"/>
            <family val="0"/>
          </rPr>
          <t xml:space="preserve">课题类型系数K8:
课题类型           K8
经济管理类、人文类 0.75
艺术类            0.85
理工类            1.0
</t>
        </r>
      </text>
    </comment>
    <comment ref="G51" authorId="0">
      <text>
        <r>
          <rPr>
            <b/>
            <sz val="9"/>
            <rFont val="宋体"/>
            <family val="0"/>
          </rPr>
          <t>课题重复系数K9: 指同一位教师相同课题指导多名学生。
重复学生数    k9
   &lt;2人      1.0
    3人      0.8
    4人      0.7
    5人      0.5</t>
        </r>
      </text>
    </comment>
    <comment ref="L18" authorId="0">
      <text>
        <r>
          <rPr>
            <b/>
            <sz val="9"/>
            <rFont val="宋体"/>
            <family val="0"/>
          </rPr>
          <t xml:space="preserve">学生人数 K5
≤31 0.7
32—36 0.8
≥37 1.0
</t>
        </r>
      </text>
    </comment>
    <comment ref="E44" authorId="0">
      <text>
        <r>
          <rPr>
            <b/>
            <sz val="9"/>
            <rFont val="宋体"/>
            <family val="0"/>
          </rPr>
          <t xml:space="preserve">课题类型系数K8:
课题类型           K8
经济管理类、人文类 0.75
艺术类            0.85
理工类            1.0
</t>
        </r>
      </text>
    </comment>
    <comment ref="G44" authorId="0">
      <text>
        <r>
          <rPr>
            <b/>
            <sz val="9"/>
            <rFont val="宋体"/>
            <family val="0"/>
          </rPr>
          <t>课题重复系数: 指同一位教师相同课题指导多名学生。
重复学生数    k9
   &lt;2人      1.0
    3人      0.8
    4人      0.7
    5人      0.5</t>
        </r>
      </text>
    </comment>
    <comment ref="F16" authorId="0">
      <text>
        <r>
          <rPr>
            <b/>
            <sz val="9"/>
            <rFont val="宋体"/>
            <family val="0"/>
          </rPr>
          <t>如果是一般课（非计算机类）内实验，就填
学生人数    K3
≥32       1.0
25—31     0.9
16—24     0.7
8—15      0.5
≤7        0.3</t>
        </r>
      </text>
    </comment>
    <comment ref="I16" authorId="0">
      <text>
        <r>
          <rPr>
            <b/>
            <sz val="9"/>
            <rFont val="宋体"/>
            <family val="0"/>
          </rPr>
          <t>如果是一般课（非计算机类）内实验，就填
学生人数    K3
≥32       1.0
25—31     0.9
16—24     0.7
8—15      0.5
≤7        0.3</t>
        </r>
      </text>
    </comment>
    <comment ref="I18" authorId="0">
      <text>
        <r>
          <rPr>
            <b/>
            <sz val="9"/>
            <rFont val="宋体"/>
            <family val="0"/>
          </rPr>
          <t>如果是一般课（非计算机类）内实验，就填</t>
        </r>
      </text>
    </comment>
    <comment ref="H16" authorId="0">
      <text>
        <r>
          <rPr>
            <b/>
            <sz val="9"/>
            <rFont val="宋体"/>
            <family val="0"/>
          </rPr>
          <t xml:space="preserve">实验课类型(非计算机类）   K4
化学、化工类             1.0
      其它类             0.9
单独开设的实验课         1.0
开新实验                 1.1
   </t>
        </r>
      </text>
    </comment>
    <comment ref="H37" authorId="0">
      <text>
        <r>
          <rPr>
            <b/>
            <sz val="9"/>
            <rFont val="宋体"/>
            <family val="0"/>
          </rPr>
          <t xml:space="preserve">如果是“设置的实践环节”，就填
实践教学环节                      K6
化工类集中大型实验                0.7
测绘、计算机类、经管类集中大型实验 0.55
课程设计                          0.6  </t>
        </r>
      </text>
    </comment>
  </commentList>
</comments>
</file>

<file path=xl/sharedStrings.xml><?xml version="1.0" encoding="utf-8"?>
<sst xmlns="http://schemas.openxmlformats.org/spreadsheetml/2006/main" count="157" uniqueCount="133">
  <si>
    <t>教学工作量计算表填表说明</t>
  </si>
  <si>
    <t>上海应用技术学院</t>
  </si>
  <si>
    <t>一、课程理论教学工作量</t>
  </si>
  <si>
    <t>小计:</t>
  </si>
  <si>
    <t>二、课内实验教学工作量</t>
  </si>
  <si>
    <t>小计</t>
  </si>
  <si>
    <t>1、 凡涉及数字的栏目，必须填入准确数据；有些栏目如“新开课、双语教学”等，只需打“√”。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</si>
  <si>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  </t>
    </r>
    <r>
      <rPr>
        <sz val="12"/>
        <rFont val="宋体"/>
        <family val="0"/>
      </rPr>
      <t>根据教学工作量预、决算在“预”或“决”字上打钩。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</si>
  <si>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  </t>
    </r>
    <r>
      <rPr>
        <sz val="12"/>
        <rFont val="宋体"/>
        <family val="0"/>
      </rPr>
      <t>独立设置实践环节教学工作量，在“工作量分配”中：理论教学是指由学校按实计算的工作量；实验教学是指分配给各系（院、部）的工作量。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</si>
  <si>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  </t>
    </r>
    <r>
      <rPr>
        <sz val="12"/>
        <rFont val="宋体"/>
        <family val="0"/>
      </rPr>
      <t>毕业设计教学工作量中，“协助指导工作量”中取出学时：指导教师给协助教师的工作量；指导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协助教师姓名：指导教师填写工作量给</t>
    </r>
  </si>
  <si>
    <r>
      <t xml:space="preserve">       </t>
    </r>
    <r>
      <rPr>
        <sz val="12"/>
        <rFont val="宋体"/>
        <family val="0"/>
      </rPr>
      <t>协助教师的姓名；协助指导教师填写指</t>
    </r>
    <r>
      <rPr>
        <sz val="12"/>
        <rFont val="宋体"/>
        <family val="0"/>
      </rPr>
      <t>导教师的姓名。</t>
    </r>
  </si>
  <si>
    <t xml:space="preserve">职称: </t>
  </si>
  <si>
    <t>工号</t>
  </si>
  <si>
    <t>经管</t>
  </si>
  <si>
    <r>
      <t>2009-2010</t>
    </r>
    <r>
      <rPr>
        <b/>
        <sz val="16"/>
        <rFont val="宋体"/>
        <family val="0"/>
      </rPr>
      <t>学年第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学期工作量汇总表</t>
    </r>
  </si>
  <si>
    <t xml:space="preserve">姓名: </t>
  </si>
  <si>
    <t xml:space="preserve">所在系(院、部): </t>
  </si>
  <si>
    <t xml:space="preserve">系或实验室: </t>
  </si>
  <si>
    <t>课程所属系
(院、部)</t>
  </si>
  <si>
    <r>
      <t xml:space="preserve">单主讲
</t>
    </r>
    <r>
      <rPr>
        <sz val="10"/>
        <color indexed="10"/>
        <rFont val="宋体"/>
        <family val="0"/>
      </rPr>
      <t>(选填√)</t>
    </r>
  </si>
  <si>
    <t>理论课程名称</t>
  </si>
  <si>
    <t>上课班级  （课程序号）</t>
  </si>
  <si>
    <t>工作量学时计算式</t>
  </si>
  <si>
    <t>公共选修课工作量</t>
  </si>
  <si>
    <t>重修课工作量</t>
  </si>
  <si>
    <t>理论教学工作量</t>
  </si>
  <si>
    <t>实验课程名称</t>
  </si>
  <si>
    <t>课程所属  系（院、部）</t>
  </si>
  <si>
    <t>指导班级   （课程序号）</t>
  </si>
  <si>
    <r>
      <t xml:space="preserve">指导学生数
</t>
    </r>
    <r>
      <rPr>
        <sz val="10"/>
        <color indexed="10"/>
        <rFont val="宋体"/>
        <family val="0"/>
      </rPr>
      <t>（必填）</t>
    </r>
  </si>
  <si>
    <r>
      <t xml:space="preserve">分批系数
</t>
    </r>
    <r>
      <rPr>
        <sz val="10"/>
        <rFont val="Times New Roman"/>
        <family val="1"/>
      </rPr>
      <t>K3‘</t>
    </r>
  </si>
  <si>
    <r>
      <t xml:space="preserve">设备系数
</t>
    </r>
    <r>
      <rPr>
        <sz val="10"/>
        <rFont val="Times New Roman"/>
        <family val="1"/>
      </rPr>
      <t>K4’</t>
    </r>
  </si>
  <si>
    <t>准备工作量</t>
  </si>
  <si>
    <t>工作量总学时</t>
  </si>
  <si>
    <t>准备学时</t>
  </si>
  <si>
    <t>系数</t>
  </si>
  <si>
    <t>学时数</t>
  </si>
  <si>
    <t>独立实践环节名称</t>
  </si>
  <si>
    <t>指导班级</t>
  </si>
  <si>
    <r>
      <t>指导工作量学时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计算式</t>
    </r>
  </si>
  <si>
    <t>准备工作量</t>
  </si>
  <si>
    <t>工作量  总学时</t>
  </si>
  <si>
    <t>工作量分配</t>
  </si>
  <si>
    <t>理论</t>
  </si>
  <si>
    <t>实践</t>
  </si>
  <si>
    <t>准备工作量学时</t>
  </si>
  <si>
    <t>系数</t>
  </si>
  <si>
    <t>学时数</t>
  </si>
  <si>
    <t>理论教学</t>
  </si>
  <si>
    <t>实践教学</t>
  </si>
  <si>
    <t>毕业设计</t>
  </si>
  <si>
    <t>指导班级</t>
  </si>
  <si>
    <t>指导工作量学时计算式</t>
  </si>
  <si>
    <t>协助指导工作量</t>
  </si>
  <si>
    <t>工作量总学时</t>
  </si>
  <si>
    <t>取出学时</t>
  </si>
  <si>
    <t>指导/协助教师</t>
  </si>
  <si>
    <t>协助学时</t>
  </si>
  <si>
    <t>设备名称</t>
  </si>
  <si>
    <t>价值（万元）</t>
  </si>
  <si>
    <t>开发内容</t>
  </si>
  <si>
    <t>折合教学工作量</t>
  </si>
  <si>
    <t>小计</t>
  </si>
  <si>
    <r>
      <t>学生人数</t>
    </r>
    <r>
      <rPr>
        <sz val="10"/>
        <color indexed="10"/>
        <rFont val="宋体"/>
        <family val="0"/>
      </rPr>
      <t xml:space="preserve">
（必填）</t>
    </r>
  </si>
  <si>
    <r>
      <t xml:space="preserve">重复课
</t>
    </r>
    <r>
      <rPr>
        <sz val="10"/>
        <color indexed="10"/>
        <rFont val="宋体"/>
        <family val="0"/>
      </rPr>
      <t>(选填√)</t>
    </r>
  </si>
  <si>
    <r>
      <t xml:space="preserve">单辅导
</t>
    </r>
    <r>
      <rPr>
        <sz val="10"/>
        <color indexed="10"/>
        <rFont val="宋体"/>
        <family val="0"/>
      </rPr>
      <t>(选填√)</t>
    </r>
  </si>
  <si>
    <r>
      <t xml:space="preserve">指导学生数
</t>
    </r>
    <r>
      <rPr>
        <sz val="10"/>
        <color indexed="10"/>
        <rFont val="宋体"/>
        <family val="0"/>
      </rPr>
      <t>（必填）</t>
    </r>
  </si>
  <si>
    <r>
      <t xml:space="preserve">周数
</t>
    </r>
    <r>
      <rPr>
        <sz val="10"/>
        <color indexed="10"/>
        <rFont val="宋体"/>
        <family val="0"/>
      </rPr>
      <t>（必填）</t>
    </r>
  </si>
  <si>
    <r>
      <t>重复系数</t>
    </r>
    <r>
      <rPr>
        <sz val="10"/>
        <rFont val="Times New Roman"/>
        <family val="1"/>
      </rPr>
      <t xml:space="preserve">   K9
</t>
    </r>
    <r>
      <rPr>
        <sz val="10"/>
        <color indexed="10"/>
        <rFont val="宋体"/>
        <family val="0"/>
      </rPr>
      <t>（选填）</t>
    </r>
  </si>
  <si>
    <r>
      <t xml:space="preserve">周数
</t>
    </r>
    <r>
      <rPr>
        <sz val="10"/>
        <color indexed="10"/>
        <rFont val="宋体"/>
        <family val="0"/>
      </rPr>
      <t>（必填）</t>
    </r>
  </si>
  <si>
    <t>部门</t>
  </si>
  <si>
    <t>姓名</t>
  </si>
  <si>
    <t>职务类别</t>
  </si>
  <si>
    <t>本科理论教学工作量小计</t>
  </si>
  <si>
    <r>
      <t>0910-2</t>
    </r>
    <r>
      <rPr>
        <sz val="8"/>
        <rFont val="宋体"/>
        <family val="0"/>
      </rPr>
      <t>结算课内实验教学工作量小计</t>
    </r>
  </si>
  <si>
    <r>
      <t>0910-2</t>
    </r>
    <r>
      <rPr>
        <sz val="8"/>
        <rFont val="宋体"/>
        <family val="0"/>
      </rPr>
      <t>结算独立设置实践环节教学工作量小计</t>
    </r>
  </si>
  <si>
    <t>本科毕业设计教学工作量</t>
  </si>
  <si>
    <t>学年论文</t>
  </si>
  <si>
    <r>
      <t>0910-2</t>
    </r>
    <r>
      <rPr>
        <sz val="8"/>
        <rFont val="宋体"/>
        <family val="0"/>
      </rPr>
      <t>结算大型仪器设备利用开发教学工作量小计</t>
    </r>
  </si>
  <si>
    <r>
      <t>0910-2</t>
    </r>
    <r>
      <rPr>
        <sz val="8"/>
        <rFont val="宋体"/>
        <family val="0"/>
      </rPr>
      <t>结算总计</t>
    </r>
  </si>
  <si>
    <r>
      <t>0910-2</t>
    </r>
    <r>
      <rPr>
        <sz val="8"/>
        <rFont val="宋体"/>
        <family val="0"/>
      </rPr>
      <t>结算其中公选工作量</t>
    </r>
  </si>
  <si>
    <r>
      <t>00910-2</t>
    </r>
    <r>
      <rPr>
        <sz val="8"/>
        <rFont val="宋体"/>
        <family val="0"/>
      </rPr>
      <t>结算其中重修工作量（清考）</t>
    </r>
  </si>
  <si>
    <r>
      <t>0910-2</t>
    </r>
    <r>
      <rPr>
        <sz val="8"/>
        <rFont val="宋体"/>
        <family val="0"/>
      </rPr>
      <t>（夜大课时数）</t>
    </r>
  </si>
  <si>
    <r>
      <t>0</t>
    </r>
    <r>
      <rPr>
        <sz val="8"/>
        <rFont val="宋体"/>
        <family val="0"/>
      </rPr>
      <t>910</t>
    </r>
    <r>
      <rPr>
        <sz val="8"/>
        <rFont val="宋体"/>
        <family val="0"/>
      </rPr>
      <t>-2结算备注</t>
    </r>
  </si>
  <si>
    <r>
      <t xml:space="preserve">公共选修课
</t>
    </r>
    <r>
      <rPr>
        <sz val="10"/>
        <color indexed="10"/>
        <rFont val="宋体"/>
        <family val="0"/>
      </rPr>
      <t>(选填√)</t>
    </r>
  </si>
  <si>
    <r>
      <t xml:space="preserve">重修课
</t>
    </r>
    <r>
      <rPr>
        <sz val="10"/>
        <color indexed="10"/>
        <rFont val="宋体"/>
        <family val="0"/>
      </rPr>
      <t>(选填√)</t>
    </r>
  </si>
  <si>
    <r>
      <t xml:space="preserve">夜大课
</t>
    </r>
    <r>
      <rPr>
        <sz val="10"/>
        <color indexed="10"/>
        <rFont val="宋体"/>
        <family val="0"/>
      </rPr>
      <t>(选填√)</t>
    </r>
  </si>
  <si>
    <r>
      <t xml:space="preserve">理论课
</t>
    </r>
    <r>
      <rPr>
        <sz val="10"/>
        <color indexed="10"/>
        <rFont val="宋体"/>
        <family val="0"/>
      </rPr>
      <t>规模系数K2</t>
    </r>
  </si>
  <si>
    <r>
      <t xml:space="preserve">重修课
</t>
    </r>
    <r>
      <rPr>
        <sz val="10"/>
        <color indexed="10"/>
        <rFont val="宋体"/>
        <family val="0"/>
      </rPr>
      <t>规模系数K2</t>
    </r>
  </si>
  <si>
    <r>
      <t xml:space="preserve">夜大课
</t>
    </r>
    <r>
      <rPr>
        <sz val="10"/>
        <color indexed="10"/>
        <rFont val="宋体"/>
        <family val="0"/>
      </rPr>
      <t>规模系数K2</t>
    </r>
  </si>
  <si>
    <r>
      <t xml:space="preserve">公选课
</t>
    </r>
    <r>
      <rPr>
        <sz val="10"/>
        <color indexed="10"/>
        <rFont val="宋体"/>
        <family val="0"/>
      </rPr>
      <t>规模系数K2</t>
    </r>
  </si>
  <si>
    <t>夜大课工作量</t>
  </si>
  <si>
    <r>
      <t xml:space="preserve">新开课
</t>
    </r>
    <r>
      <rPr>
        <sz val="10"/>
        <color indexed="10"/>
        <rFont val="宋体"/>
        <family val="0"/>
      </rPr>
      <t>(选填√)</t>
    </r>
  </si>
  <si>
    <r>
      <t xml:space="preserve">指导学时
</t>
    </r>
    <r>
      <rPr>
        <sz val="10"/>
        <color indexed="10"/>
        <rFont val="宋体"/>
        <family val="0"/>
      </rPr>
      <t>（必填）</t>
    </r>
  </si>
  <si>
    <r>
      <t>课内上机实验</t>
    </r>
    <r>
      <rPr>
        <b/>
        <sz val="10"/>
        <color indexed="10"/>
        <rFont val="宋体"/>
        <family val="0"/>
      </rPr>
      <t xml:space="preserve">
</t>
    </r>
    <r>
      <rPr>
        <sz val="10"/>
        <color indexed="10"/>
        <rFont val="宋体"/>
        <family val="0"/>
      </rPr>
      <t>(选填√)</t>
    </r>
  </si>
  <si>
    <r>
      <t>一般课（非计算机）课内实验</t>
    </r>
    <r>
      <rPr>
        <sz val="10"/>
        <color indexed="10"/>
        <rFont val="宋体"/>
        <family val="0"/>
      </rPr>
      <t xml:space="preserve">
课型系数</t>
    </r>
    <r>
      <rPr>
        <sz val="10"/>
        <color indexed="10"/>
        <rFont val="Times New Roman"/>
        <family val="1"/>
      </rPr>
      <t>K4</t>
    </r>
    <r>
      <rPr>
        <sz val="10"/>
        <rFont val="Times New Roman"/>
        <family val="1"/>
      </rPr>
      <t xml:space="preserve">
</t>
    </r>
  </si>
  <si>
    <r>
      <t>一般课（非计算机类）内实验</t>
    </r>
    <r>
      <rPr>
        <b/>
        <sz val="10"/>
        <color indexed="10"/>
        <rFont val="宋体"/>
        <family val="0"/>
      </rPr>
      <t xml:space="preserve">
</t>
    </r>
    <r>
      <rPr>
        <sz val="10"/>
        <color indexed="10"/>
        <rFont val="宋体"/>
        <family val="0"/>
      </rPr>
      <t>规模系数K3</t>
    </r>
  </si>
  <si>
    <r>
      <t>上机实验</t>
    </r>
    <r>
      <rPr>
        <sz val="10"/>
        <color indexed="10"/>
        <rFont val="宋体"/>
        <family val="0"/>
      </rPr>
      <t xml:space="preserve">
规模系数
</t>
    </r>
    <r>
      <rPr>
        <sz val="10"/>
        <color indexed="10"/>
        <rFont val="Times New Roman"/>
        <family val="1"/>
      </rPr>
      <t>K5</t>
    </r>
  </si>
  <si>
    <r>
      <t>指导工作量学时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计算式</t>
    </r>
  </si>
  <si>
    <r>
      <t xml:space="preserve">
</t>
    </r>
    <r>
      <rPr>
        <sz val="10"/>
        <color indexed="10"/>
        <rFont val="宋体"/>
        <family val="0"/>
      </rPr>
      <t>(一般课（非计算机类）内实验）</t>
    </r>
    <r>
      <rPr>
        <sz val="10"/>
        <rFont val="宋体"/>
        <family val="0"/>
      </rPr>
      <t xml:space="preserve">
实验指导学时×规模系数K3×实验课型系数K4
</t>
    </r>
    <r>
      <rPr>
        <sz val="10"/>
        <color indexed="10"/>
        <rFont val="宋体"/>
        <family val="0"/>
      </rPr>
      <t>（课内上机实验）</t>
    </r>
    <r>
      <rPr>
        <sz val="10"/>
        <rFont val="宋体"/>
        <family val="0"/>
      </rPr>
      <t xml:space="preserve">
实验指导学时×上机实验规模系数K5</t>
    </r>
  </si>
  <si>
    <r>
      <t xml:space="preserve">上课学时
</t>
    </r>
    <r>
      <rPr>
        <sz val="10"/>
        <color indexed="10"/>
        <rFont val="宋体"/>
        <family val="0"/>
      </rPr>
      <t>（必填）</t>
    </r>
  </si>
  <si>
    <t>课型系数K1</t>
  </si>
  <si>
    <t>=上课学时×课型系数K1×规模系数K2</t>
  </si>
  <si>
    <r>
      <t>一般课（非计算机类）内实验</t>
    </r>
    <r>
      <rPr>
        <b/>
        <sz val="10"/>
        <color indexed="10"/>
        <rFont val="宋体"/>
        <family val="0"/>
      </rPr>
      <t xml:space="preserve">
</t>
    </r>
    <r>
      <rPr>
        <sz val="10"/>
        <color indexed="10"/>
        <rFont val="宋体"/>
        <family val="0"/>
      </rPr>
      <t>(选填√)</t>
    </r>
  </si>
  <si>
    <r>
      <t xml:space="preserve">课程设计
</t>
    </r>
    <r>
      <rPr>
        <sz val="10"/>
        <color indexed="10"/>
        <rFont val="宋体"/>
        <family val="0"/>
      </rPr>
      <t>(选填√)</t>
    </r>
  </si>
  <si>
    <r>
      <t xml:space="preserve">经济管理类的集中大型实验、实践
</t>
    </r>
    <r>
      <rPr>
        <sz val="10"/>
        <color indexed="10"/>
        <rFont val="宋体"/>
        <family val="0"/>
      </rPr>
      <t>(选填√)</t>
    </r>
  </si>
  <si>
    <r>
      <t xml:space="preserve">化工类集中大型实验
</t>
    </r>
    <r>
      <rPr>
        <sz val="10"/>
        <color indexed="10"/>
        <rFont val="宋体"/>
        <family val="0"/>
      </rPr>
      <t>(选填√)</t>
    </r>
  </si>
  <si>
    <t xml:space="preserve">独立设置的实践环节生均周学时系数  K6
</t>
  </si>
  <si>
    <t>四、指导实习（B4）</t>
  </si>
  <si>
    <t>三、独立设置实践环节（B3)工作量</t>
  </si>
  <si>
    <r>
      <t xml:space="preserve">校内实训基地实习
</t>
    </r>
    <r>
      <rPr>
        <sz val="10"/>
        <color indexed="10"/>
        <rFont val="宋体"/>
        <family val="0"/>
      </rPr>
      <t>(选填√)</t>
    </r>
  </si>
  <si>
    <r>
      <t xml:space="preserve">校外分散实习
</t>
    </r>
    <r>
      <rPr>
        <sz val="10"/>
        <color indexed="10"/>
        <rFont val="宋体"/>
        <family val="0"/>
      </rPr>
      <t>(选填√)</t>
    </r>
  </si>
  <si>
    <t>指导实习生均周学时系数  K7</t>
  </si>
  <si>
    <t>计划周数×学生数×生均周学时系数K6</t>
  </si>
  <si>
    <t>计划周数×学生数×生均周学时系数K7</t>
  </si>
  <si>
    <t>五、学年论文教学工作量</t>
  </si>
  <si>
    <r>
      <t>课题类型系数</t>
    </r>
  </si>
  <si>
    <r>
      <t>计划周数</t>
    </r>
    <r>
      <rPr>
        <sz val="10"/>
        <rFont val="Times New Roman"/>
        <family val="1"/>
      </rPr>
      <t>×</t>
    </r>
    <r>
      <rPr>
        <sz val="10"/>
        <rFont val="宋体"/>
        <family val="0"/>
      </rPr>
      <t>学生数</t>
    </r>
    <r>
      <rPr>
        <sz val="10"/>
        <rFont val="Times New Roman"/>
        <family val="1"/>
      </rPr>
      <t>×</t>
    </r>
    <r>
      <rPr>
        <sz val="10"/>
        <rFont val="宋体"/>
        <family val="0"/>
      </rPr>
      <t>学年学年论文课题类型系</t>
    </r>
    <r>
      <rPr>
        <sz val="10"/>
        <rFont val="Times New Roman"/>
        <family val="1"/>
      </rPr>
      <t>(×</t>
    </r>
    <r>
      <rPr>
        <sz val="10"/>
        <rFont val="宋体"/>
        <family val="0"/>
      </rPr>
      <t>课题重复系数</t>
    </r>
    <r>
      <rPr>
        <sz val="10"/>
        <rFont val="Times New Roman"/>
        <family val="1"/>
      </rPr>
      <t>)</t>
    </r>
  </si>
  <si>
    <r>
      <t>重复系数</t>
    </r>
    <r>
      <rPr>
        <sz val="10"/>
        <rFont val="Times New Roman"/>
        <family val="1"/>
      </rPr>
      <t xml:space="preserve">
</t>
    </r>
    <r>
      <rPr>
        <sz val="10"/>
        <color indexed="10"/>
        <rFont val="宋体"/>
        <family val="0"/>
      </rPr>
      <t>（选填）</t>
    </r>
  </si>
  <si>
    <t>六、毕业设计教学工作量</t>
  </si>
  <si>
    <t>七、大型仪器设备利用开发教学工作量</t>
  </si>
  <si>
    <r>
      <t>课题类型系数</t>
    </r>
    <r>
      <rPr>
        <sz val="10"/>
        <rFont val="Times New Roman"/>
        <family val="1"/>
      </rPr>
      <t>K8</t>
    </r>
  </si>
  <si>
    <r>
      <t xml:space="preserve">双语教学
</t>
    </r>
    <r>
      <rPr>
        <sz val="10"/>
        <color indexed="10"/>
        <rFont val="宋体"/>
        <family val="0"/>
      </rPr>
      <t>(选填Ⅰ或Ⅱ）</t>
    </r>
  </si>
  <si>
    <t>公选工作量小计</t>
  </si>
  <si>
    <t>重修工作量</t>
  </si>
  <si>
    <t>夜大课时数</t>
  </si>
  <si>
    <r>
      <t>填表人：</t>
    </r>
    <r>
      <rPr>
        <sz val="14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                                            </t>
    </r>
    <r>
      <rPr>
        <sz val="14"/>
        <rFont val="宋体"/>
        <family val="0"/>
      </rPr>
      <t>审核人：</t>
    </r>
    <r>
      <rPr>
        <sz val="14"/>
        <rFont val="Times New Roman"/>
        <family val="1"/>
      </rPr>
      <t xml:space="preserve">                                              </t>
    </r>
    <r>
      <rPr>
        <sz val="14"/>
        <rFont val="宋体"/>
        <family val="0"/>
      </rPr>
      <t>系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院、部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主任签名：</t>
    </r>
    <r>
      <rPr>
        <sz val="14"/>
        <rFont val="Times New Roman"/>
        <family val="1"/>
      </rPr>
      <t xml:space="preserve">                                                                                </t>
    </r>
  </si>
  <si>
    <r>
      <t>填表日期</t>
    </r>
    <r>
      <rPr>
        <sz val="14"/>
        <rFont val="Times New Roman"/>
        <family val="1"/>
      </rPr>
      <t xml:space="preserve">  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 xml:space="preserve"> </t>
    </r>
  </si>
  <si>
    <t>指导实习</t>
  </si>
  <si>
    <t xml:space="preserve">指导工作量学时计算式
计划周数×学生数×课题类型系K8×课题重复系数K9
</t>
  </si>
  <si>
    <r>
      <t xml:space="preserve">校外集中实习
</t>
    </r>
    <r>
      <rPr>
        <sz val="10"/>
        <color indexed="10"/>
        <rFont val="宋体"/>
        <family val="0"/>
      </rPr>
      <t>(选填√)</t>
    </r>
  </si>
  <si>
    <r>
      <t>_________</t>
    </r>
    <r>
      <rPr>
        <sz val="16"/>
        <rFont val="宋体"/>
        <family val="0"/>
      </rPr>
      <t>学年第</t>
    </r>
    <r>
      <rPr>
        <sz val="16"/>
        <rFont val="Times New Roman"/>
        <family val="1"/>
      </rPr>
      <t>__</t>
    </r>
    <r>
      <rPr>
        <sz val="16"/>
        <rFont val="宋体"/>
        <family val="0"/>
      </rPr>
      <t>学期      教学工作量计算表</t>
    </r>
  </si>
  <si>
    <t>结算总计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</si>
</sst>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.00_ "/>
    <numFmt numFmtId="190" formatCode="0_ "/>
  </numFmts>
  <fonts count="56">
    <font>
      <sz val="12"/>
      <name val="宋体"/>
      <family val="0"/>
    </font>
    <font>
      <b/>
      <sz val="20"/>
      <name val="隶书"/>
      <family val="3"/>
    </font>
    <font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4"/>
      <name val="楷体_GB2312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8"/>
      <name val="宋体"/>
      <family val="0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188" fontId="9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/>
    </xf>
    <xf numFmtId="58" fontId="12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90" fontId="14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19" fillId="36" borderId="12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Alignment="1">
      <alignment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49" fontId="16" fillId="0" borderId="16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/>
    </xf>
    <xf numFmtId="0" fontId="7" fillId="35" borderId="17" xfId="0" applyFont="1" applyFill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justify"/>
      <protection locked="0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 quotePrefix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 quotePrefix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PageLayoutView="0" workbookViewId="0" topLeftCell="A1">
      <selection activeCell="G75" sqref="G75"/>
    </sheetView>
  </sheetViews>
  <sheetFormatPr defaultColWidth="9.00390625" defaultRowHeight="14.25"/>
  <cols>
    <col min="1" max="1" width="8.375" style="10" customWidth="1"/>
    <col min="2" max="2" width="7.75390625" style="10" customWidth="1"/>
    <col min="3" max="3" width="8.375" style="10" customWidth="1"/>
    <col min="4" max="5" width="7.50390625" style="10" customWidth="1"/>
    <col min="6" max="10" width="6.75390625" style="10" customWidth="1"/>
    <col min="11" max="11" width="7.375" style="10" customWidth="1"/>
    <col min="12" max="12" width="6.75390625" style="10" customWidth="1"/>
    <col min="13" max="13" width="6.625" style="10" customWidth="1"/>
    <col min="14" max="14" width="6.75390625" style="10" customWidth="1"/>
    <col min="15" max="16" width="6.25390625" style="10" customWidth="1"/>
    <col min="17" max="17" width="5.75390625" style="10" customWidth="1"/>
    <col min="18" max="19" width="6.375" style="10" customWidth="1"/>
    <col min="20" max="20" width="5.75390625" style="10" customWidth="1"/>
    <col min="21" max="21" width="6.125" style="10" customWidth="1"/>
    <col min="22" max="22" width="5.625" style="10" customWidth="1"/>
    <col min="23" max="23" width="6.375" style="10" customWidth="1"/>
    <col min="24" max="16384" width="9.00390625" style="10" customWidth="1"/>
  </cols>
  <sheetData>
    <row r="1" spans="1:23" ht="25.5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0.25">
      <c r="A2" s="55" t="s">
        <v>131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8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7" t="s">
        <v>127</v>
      </c>
      <c r="P3" s="57"/>
      <c r="Q3" s="58"/>
      <c r="R3" s="58"/>
      <c r="S3" s="58"/>
      <c r="T3" s="58"/>
      <c r="U3" s="58"/>
      <c r="V3" s="58"/>
      <c r="W3" s="58"/>
    </row>
    <row r="4" spans="1:23" ht="18.75" customHeight="1">
      <c r="A4" s="28" t="s">
        <v>15</v>
      </c>
      <c r="B4" s="29"/>
      <c r="C4" s="30" t="s">
        <v>11</v>
      </c>
      <c r="D4" s="29"/>
      <c r="E4" s="30" t="s">
        <v>12</v>
      </c>
      <c r="F4" s="29"/>
      <c r="G4" s="59" t="s">
        <v>16</v>
      </c>
      <c r="H4" s="59"/>
      <c r="I4" s="59"/>
      <c r="J4" s="59"/>
      <c r="K4" s="59"/>
      <c r="L4" s="59"/>
      <c r="M4" s="59"/>
      <c r="N4" s="29" t="s">
        <v>13</v>
      </c>
      <c r="O4" s="59" t="s">
        <v>17</v>
      </c>
      <c r="P4" s="59"/>
      <c r="Q4" s="59"/>
      <c r="R4" s="59"/>
      <c r="S4" s="59"/>
      <c r="T4" s="59"/>
      <c r="U4" s="59"/>
      <c r="V4" s="59"/>
      <c r="W4" s="31"/>
    </row>
    <row r="5" spans="1:23" ht="18.75">
      <c r="A5" s="46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s="14" customFormat="1" ht="53.25" customHeight="1">
      <c r="A6" s="23" t="s">
        <v>20</v>
      </c>
      <c r="B6" s="12" t="s">
        <v>18</v>
      </c>
      <c r="C6" s="12" t="s">
        <v>21</v>
      </c>
      <c r="D6" s="12" t="s">
        <v>63</v>
      </c>
      <c r="E6" s="12" t="s">
        <v>100</v>
      </c>
      <c r="F6" s="12" t="s">
        <v>92</v>
      </c>
      <c r="G6" s="12" t="s">
        <v>122</v>
      </c>
      <c r="H6" s="12" t="s">
        <v>64</v>
      </c>
      <c r="I6" s="12" t="s">
        <v>19</v>
      </c>
      <c r="J6" s="12" t="s">
        <v>65</v>
      </c>
      <c r="K6" s="12" t="s">
        <v>84</v>
      </c>
      <c r="L6" s="12" t="s">
        <v>85</v>
      </c>
      <c r="M6" s="12" t="s">
        <v>86</v>
      </c>
      <c r="N6" s="12" t="s">
        <v>101</v>
      </c>
      <c r="O6" s="12" t="s">
        <v>87</v>
      </c>
      <c r="P6" s="12" t="s">
        <v>90</v>
      </c>
      <c r="Q6" s="12" t="s">
        <v>88</v>
      </c>
      <c r="R6" s="12" t="s">
        <v>89</v>
      </c>
      <c r="S6" s="12" t="s">
        <v>22</v>
      </c>
      <c r="T6" s="13" t="s">
        <v>23</v>
      </c>
      <c r="U6" s="13" t="s">
        <v>24</v>
      </c>
      <c r="V6" s="13" t="s">
        <v>91</v>
      </c>
      <c r="W6" s="32" t="s">
        <v>25</v>
      </c>
    </row>
    <row r="7" spans="1:23" s="14" customFormat="1" ht="15" customHeight="1">
      <c r="A7" s="2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1">
        <f>IF(F7="√",1.2,1)*(1+IF(G7="Ⅰ",1.5,0))*(1+IF(G7="Ⅱ",0.4,0))*(1+IF(H7="√",-0.15,0))*(1+IF(I7="√",-0.2,0))*(1+IF(J7="√",-0.5,0))</f>
        <v>1</v>
      </c>
      <c r="O7" s="9">
        <f aca="true" t="shared" si="0" ref="O7:O13">1+IF(D7&gt;=216,1.7,IF(D7&gt;=180,(D7-180)*0.001+1.62,IF(D7&gt;=144,(D7-144)*0.005+1.44,IF(D7&gt;=108,(D7-108)*0.01+1.08,IF(D7&gt;=36,(D7-36)*0.015,IF(D7&gt;=32,0,IF(D7&gt;=27,(D7-32)*0.015,IF(D7&gt;=1,-0.1,-1))))))))</f>
        <v>0</v>
      </c>
      <c r="P7" s="9">
        <f>1+IF(K7&gt;="√",(D7-70)*0.01,-1)</f>
        <v>0</v>
      </c>
      <c r="Q7" s="9">
        <f>1+IF(L7&gt;="√",IF(D7&gt;42,(D7-42)*0.015,IF(D7&gt;=40,0,IF(D7&gt;=31,(-1)*(40-D7)*0.01,IF(D7&gt;10,-0.1,IF(D7&gt;5,-0.5,-0.7))))),-1)</f>
        <v>0</v>
      </c>
      <c r="R7" s="9">
        <f>IF(M7="√",O7,0)</f>
        <v>0</v>
      </c>
      <c r="S7" s="64" t="s">
        <v>102</v>
      </c>
      <c r="T7" s="16">
        <f>IF(K7="√",E7*P7,0)</f>
        <v>0</v>
      </c>
      <c r="U7" s="16">
        <f>IF(L7="√",E7*Q7,0)</f>
        <v>0</v>
      </c>
      <c r="V7" s="16">
        <f>IF(M7="√",E7*R7,0)</f>
        <v>0</v>
      </c>
      <c r="W7" s="33">
        <f>IF(AND(K7="",L7="",M7=""),E7*N7*O7,0)</f>
        <v>0</v>
      </c>
    </row>
    <row r="8" spans="1:23" s="14" customFormat="1" ht="15" customHeight="1">
      <c r="A8" s="2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1">
        <f aca="true" t="shared" si="1" ref="N8:N13">IF(F8="√",1.2,1)*(1+IF(G8="Ⅰ",1.5,0))*(1+IF(G8="Ⅱ",0.4,0))*(1+IF(H8="√",-0.15,0))*(1+IF(I8="√",-0.2,0))*(1+IF(J8="√",-0.5,0))</f>
        <v>1</v>
      </c>
      <c r="O8" s="9">
        <f t="shared" si="0"/>
        <v>0</v>
      </c>
      <c r="P8" s="9">
        <f aca="true" t="shared" si="2" ref="P8:P13">1+IF(K8&gt;="√",(D8-70)*0.01,-1)</f>
        <v>0</v>
      </c>
      <c r="Q8" s="9">
        <f aca="true" t="shared" si="3" ref="Q8:Q13">1+IF(L8&gt;="√",IF(D8&gt;42,(D8-42)*0.015,IF(D8&gt;=40,0,IF(D8&gt;=31,(-1)*(40-D8)*0.01,IF(D8&gt;10,-0.1,IF(D8&gt;5,-0.5,-0.7))))),-1)</f>
        <v>0</v>
      </c>
      <c r="R8" s="9">
        <f aca="true" t="shared" si="4" ref="R8:R13">IF(M8="√",O8,0)</f>
        <v>0</v>
      </c>
      <c r="S8" s="64"/>
      <c r="T8" s="16">
        <f aca="true" t="shared" si="5" ref="T8:T13">IF(K8="√",E8*P8,0)</f>
        <v>0</v>
      </c>
      <c r="U8" s="16">
        <f aca="true" t="shared" si="6" ref="U8:U13">IF(L8="√",E8*Q8,0)</f>
        <v>0</v>
      </c>
      <c r="V8" s="16">
        <f aca="true" t="shared" si="7" ref="V8:V13">IF(M8="√",E8*R8,0)</f>
        <v>0</v>
      </c>
      <c r="W8" s="33">
        <f aca="true" t="shared" si="8" ref="W8:W13">IF(AND(K8="",L8="",M8=""),E8*N8*O8,0)</f>
        <v>0</v>
      </c>
    </row>
    <row r="9" spans="1:23" s="14" customFormat="1" ht="15" customHeight="1">
      <c r="A9" s="2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1">
        <f t="shared" si="1"/>
        <v>1</v>
      </c>
      <c r="O9" s="9">
        <f t="shared" si="0"/>
        <v>0</v>
      </c>
      <c r="P9" s="9">
        <f t="shared" si="2"/>
        <v>0</v>
      </c>
      <c r="Q9" s="9">
        <f t="shared" si="3"/>
        <v>0</v>
      </c>
      <c r="R9" s="9">
        <f t="shared" si="4"/>
        <v>0</v>
      </c>
      <c r="S9" s="64"/>
      <c r="T9" s="16">
        <f t="shared" si="5"/>
        <v>0</v>
      </c>
      <c r="U9" s="16">
        <f t="shared" si="6"/>
        <v>0</v>
      </c>
      <c r="V9" s="16">
        <f t="shared" si="7"/>
        <v>0</v>
      </c>
      <c r="W9" s="33">
        <f t="shared" si="8"/>
        <v>0</v>
      </c>
    </row>
    <row r="10" spans="1:23" s="14" customFormat="1" ht="15" customHeight="1">
      <c r="A10" s="2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1">
        <f t="shared" si="1"/>
        <v>1</v>
      </c>
      <c r="O10" s="9">
        <f t="shared" si="0"/>
        <v>0</v>
      </c>
      <c r="P10" s="9">
        <f t="shared" si="2"/>
        <v>0</v>
      </c>
      <c r="Q10" s="9">
        <f t="shared" si="3"/>
        <v>0</v>
      </c>
      <c r="R10" s="9">
        <f t="shared" si="4"/>
        <v>0</v>
      </c>
      <c r="S10" s="64"/>
      <c r="T10" s="16">
        <f t="shared" si="5"/>
        <v>0</v>
      </c>
      <c r="U10" s="16">
        <f t="shared" si="6"/>
        <v>0</v>
      </c>
      <c r="V10" s="16">
        <f t="shared" si="7"/>
        <v>0</v>
      </c>
      <c r="W10" s="33">
        <f t="shared" si="8"/>
        <v>0</v>
      </c>
    </row>
    <row r="11" spans="1:23" s="14" customFormat="1" ht="15" customHeight="1">
      <c r="A11" s="2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1">
        <f t="shared" si="1"/>
        <v>1</v>
      </c>
      <c r="O11" s="9">
        <f t="shared" si="0"/>
        <v>0</v>
      </c>
      <c r="P11" s="9">
        <f t="shared" si="2"/>
        <v>0</v>
      </c>
      <c r="Q11" s="9">
        <f t="shared" si="3"/>
        <v>0</v>
      </c>
      <c r="R11" s="9">
        <f t="shared" si="4"/>
        <v>0</v>
      </c>
      <c r="S11" s="64"/>
      <c r="T11" s="16">
        <f t="shared" si="5"/>
        <v>0</v>
      </c>
      <c r="U11" s="16">
        <f t="shared" si="6"/>
        <v>0</v>
      </c>
      <c r="V11" s="16">
        <f t="shared" si="7"/>
        <v>0</v>
      </c>
      <c r="W11" s="33">
        <f t="shared" si="8"/>
        <v>0</v>
      </c>
    </row>
    <row r="12" spans="1:23" s="14" customFormat="1" ht="15" customHeight="1">
      <c r="A12" s="2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1">
        <f t="shared" si="1"/>
        <v>1</v>
      </c>
      <c r="O12" s="9">
        <f t="shared" si="0"/>
        <v>0</v>
      </c>
      <c r="P12" s="9">
        <f t="shared" si="2"/>
        <v>0</v>
      </c>
      <c r="Q12" s="9">
        <f t="shared" si="3"/>
        <v>0</v>
      </c>
      <c r="R12" s="9">
        <f t="shared" si="4"/>
        <v>0</v>
      </c>
      <c r="S12" s="64"/>
      <c r="T12" s="16">
        <f t="shared" si="5"/>
        <v>0</v>
      </c>
      <c r="U12" s="16">
        <f t="shared" si="6"/>
        <v>0</v>
      </c>
      <c r="V12" s="16">
        <f t="shared" si="7"/>
        <v>0</v>
      </c>
      <c r="W12" s="33">
        <f t="shared" si="8"/>
        <v>0</v>
      </c>
    </row>
    <row r="13" spans="1:23" s="14" customFormat="1" ht="15" customHeight="1">
      <c r="A13" s="2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1">
        <f t="shared" si="1"/>
        <v>1</v>
      </c>
      <c r="O13" s="9">
        <f t="shared" si="0"/>
        <v>0</v>
      </c>
      <c r="P13" s="9">
        <f t="shared" si="2"/>
        <v>0</v>
      </c>
      <c r="Q13" s="9">
        <f t="shared" si="3"/>
        <v>0</v>
      </c>
      <c r="R13" s="9">
        <f t="shared" si="4"/>
        <v>0</v>
      </c>
      <c r="S13" s="64"/>
      <c r="T13" s="16">
        <f t="shared" si="5"/>
        <v>0</v>
      </c>
      <c r="U13" s="16">
        <f t="shared" si="6"/>
        <v>0</v>
      </c>
      <c r="V13" s="16">
        <f t="shared" si="7"/>
        <v>0</v>
      </c>
      <c r="W13" s="33">
        <f t="shared" si="8"/>
        <v>0</v>
      </c>
    </row>
    <row r="14" spans="1:23" ht="18.75">
      <c r="A14" s="50" t="s">
        <v>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17">
        <f>SUM(T7:T13)</f>
        <v>0</v>
      </c>
      <c r="U14" s="17">
        <f>SUM(U7:U13)</f>
        <v>0</v>
      </c>
      <c r="V14" s="17">
        <f>SUM(V7:V13)</f>
        <v>0</v>
      </c>
      <c r="W14" s="34">
        <f>SUM(W7:W13)</f>
        <v>0</v>
      </c>
    </row>
    <row r="15" spans="1:23" ht="18.75">
      <c r="A15" s="46" t="s">
        <v>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</row>
    <row r="16" spans="1:23" s="14" customFormat="1" ht="48.75" customHeight="1">
      <c r="A16" s="43" t="s">
        <v>26</v>
      </c>
      <c r="B16" s="44" t="s">
        <v>27</v>
      </c>
      <c r="C16" s="44" t="s">
        <v>28</v>
      </c>
      <c r="D16" s="44" t="s">
        <v>29</v>
      </c>
      <c r="E16" s="44" t="s">
        <v>93</v>
      </c>
      <c r="F16" s="45" t="s">
        <v>103</v>
      </c>
      <c r="G16" s="45" t="s">
        <v>94</v>
      </c>
      <c r="H16" s="45" t="s">
        <v>95</v>
      </c>
      <c r="I16" s="45" t="s">
        <v>96</v>
      </c>
      <c r="J16" s="44" t="s">
        <v>30</v>
      </c>
      <c r="K16" s="44" t="s">
        <v>31</v>
      </c>
      <c r="L16" s="44" t="s">
        <v>97</v>
      </c>
      <c r="M16" s="44" t="s">
        <v>98</v>
      </c>
      <c r="N16" s="44"/>
      <c r="O16" s="44"/>
      <c r="P16" s="44"/>
      <c r="Q16" s="44" t="s">
        <v>32</v>
      </c>
      <c r="R16" s="44"/>
      <c r="S16" s="44"/>
      <c r="T16" s="44"/>
      <c r="U16" s="44"/>
      <c r="V16" s="44"/>
      <c r="W16" s="49" t="s">
        <v>33</v>
      </c>
    </row>
    <row r="17" spans="1:23" s="14" customFormat="1" ht="49.5" customHeight="1">
      <c r="A17" s="43"/>
      <c r="B17" s="44"/>
      <c r="C17" s="44"/>
      <c r="D17" s="44"/>
      <c r="E17" s="44"/>
      <c r="F17" s="45"/>
      <c r="G17" s="45"/>
      <c r="H17" s="45"/>
      <c r="I17" s="45"/>
      <c r="J17" s="44"/>
      <c r="K17" s="44"/>
      <c r="L17" s="44"/>
      <c r="M17" s="44"/>
      <c r="N17" s="44"/>
      <c r="O17" s="44"/>
      <c r="P17" s="44"/>
      <c r="Q17" s="44" t="s">
        <v>34</v>
      </c>
      <c r="R17" s="44"/>
      <c r="S17" s="44" t="s">
        <v>35</v>
      </c>
      <c r="T17" s="44"/>
      <c r="U17" s="44" t="s">
        <v>36</v>
      </c>
      <c r="V17" s="44"/>
      <c r="W17" s="49"/>
    </row>
    <row r="18" spans="1:23" s="14" customFormat="1" ht="12" customHeight="1">
      <c r="A18" s="23"/>
      <c r="B18" s="12"/>
      <c r="C18" s="12"/>
      <c r="D18" s="12"/>
      <c r="E18" s="12"/>
      <c r="F18" s="12"/>
      <c r="G18" s="12"/>
      <c r="H18" s="21">
        <f>IF(F18="√",0.9,0)</f>
        <v>0</v>
      </c>
      <c r="I18" s="9">
        <f>IF(F18="√",IF(D18&gt;=32,1,IF(D18&gt;=25,0.9,IF(D18&gt;=16,0.7,IF(D18&gt;=8,0.5,0.3)))),0)</f>
        <v>0</v>
      </c>
      <c r="J18" s="12"/>
      <c r="K18" s="12"/>
      <c r="L18" s="9">
        <f>IF(G18="√",IF(D18&gt;=37,1,IF(D18&gt;=32,0.9,0.7)),0)</f>
        <v>0</v>
      </c>
      <c r="M18" s="44" t="s">
        <v>99</v>
      </c>
      <c r="N18" s="44"/>
      <c r="O18" s="44"/>
      <c r="P18" s="44"/>
      <c r="Q18" s="44"/>
      <c r="R18" s="44"/>
      <c r="S18" s="44"/>
      <c r="T18" s="44"/>
      <c r="U18" s="44"/>
      <c r="V18" s="44"/>
      <c r="W18" s="33">
        <f>IF(F18="√",E18*H18*I18,E18*L18)</f>
        <v>0</v>
      </c>
    </row>
    <row r="19" spans="1:23" s="14" customFormat="1" ht="18.75" customHeight="1">
      <c r="A19" s="23"/>
      <c r="B19" s="12"/>
      <c r="C19" s="12"/>
      <c r="D19" s="12"/>
      <c r="E19" s="12"/>
      <c r="F19" s="12"/>
      <c r="G19" s="12"/>
      <c r="H19" s="21">
        <f aca="true" t="shared" si="9" ref="H19:H25">IF(F19="√",0.9,0)</f>
        <v>0</v>
      </c>
      <c r="I19" s="9">
        <f aca="true" t="shared" si="10" ref="I19:I25">IF(F19="√",IF(D19&gt;=32,1,IF(D19&gt;=25,0.9,IF(D19&gt;=16,0.7,IF(D19&gt;=8,0.5,0.3)))),0)</f>
        <v>0</v>
      </c>
      <c r="J19" s="12"/>
      <c r="K19" s="12"/>
      <c r="L19" s="9">
        <f aca="true" t="shared" si="11" ref="L19:L25">IF(G19="√",IF(D19&gt;=37,1,IF(D19&gt;=32,0.9,0.7)),0)</f>
        <v>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33">
        <f aca="true" t="shared" si="12" ref="W19:W25">IF(F19="√",E19*H19*I19,E19*L19)</f>
        <v>0</v>
      </c>
    </row>
    <row r="20" spans="1:23" s="14" customFormat="1" ht="15" customHeight="1">
      <c r="A20" s="23"/>
      <c r="B20" s="12"/>
      <c r="C20" s="12"/>
      <c r="D20" s="12"/>
      <c r="E20" s="12"/>
      <c r="F20" s="12"/>
      <c r="G20" s="12"/>
      <c r="H20" s="21">
        <f t="shared" si="9"/>
        <v>0</v>
      </c>
      <c r="I20" s="9">
        <f t="shared" si="10"/>
        <v>0</v>
      </c>
      <c r="J20" s="12"/>
      <c r="K20" s="12"/>
      <c r="L20" s="9">
        <f t="shared" si="11"/>
        <v>0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33">
        <f t="shared" si="12"/>
        <v>0</v>
      </c>
    </row>
    <row r="21" spans="1:23" s="14" customFormat="1" ht="15" customHeight="1">
      <c r="A21" s="23"/>
      <c r="B21" s="12"/>
      <c r="C21" s="12"/>
      <c r="D21" s="12"/>
      <c r="E21" s="12"/>
      <c r="F21" s="12"/>
      <c r="G21" s="12"/>
      <c r="H21" s="21">
        <f t="shared" si="9"/>
        <v>0</v>
      </c>
      <c r="I21" s="9">
        <f t="shared" si="10"/>
        <v>0</v>
      </c>
      <c r="J21" s="12"/>
      <c r="K21" s="12"/>
      <c r="L21" s="9">
        <f t="shared" si="11"/>
        <v>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33">
        <f t="shared" si="12"/>
        <v>0</v>
      </c>
    </row>
    <row r="22" spans="1:23" s="14" customFormat="1" ht="15" customHeight="1">
      <c r="A22" s="23"/>
      <c r="B22" s="12"/>
      <c r="C22" s="12"/>
      <c r="D22" s="12"/>
      <c r="E22" s="12"/>
      <c r="F22" s="12"/>
      <c r="G22" s="12"/>
      <c r="H22" s="21">
        <f t="shared" si="9"/>
        <v>0</v>
      </c>
      <c r="I22" s="9">
        <f t="shared" si="10"/>
        <v>0</v>
      </c>
      <c r="J22" s="12"/>
      <c r="K22" s="12"/>
      <c r="L22" s="9">
        <f t="shared" si="11"/>
        <v>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3">
        <f t="shared" si="12"/>
        <v>0</v>
      </c>
    </row>
    <row r="23" spans="1:23" s="14" customFormat="1" ht="15" customHeight="1">
      <c r="A23" s="23"/>
      <c r="B23" s="12"/>
      <c r="C23" s="12"/>
      <c r="D23" s="12"/>
      <c r="E23" s="12"/>
      <c r="F23" s="12"/>
      <c r="G23" s="12"/>
      <c r="H23" s="21">
        <f t="shared" si="9"/>
        <v>0</v>
      </c>
      <c r="I23" s="9">
        <f t="shared" si="10"/>
        <v>0</v>
      </c>
      <c r="J23" s="12"/>
      <c r="K23" s="12"/>
      <c r="L23" s="9">
        <f t="shared" si="11"/>
        <v>0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33">
        <f t="shared" si="12"/>
        <v>0</v>
      </c>
    </row>
    <row r="24" spans="1:23" s="14" customFormat="1" ht="15" customHeight="1">
      <c r="A24" s="23"/>
      <c r="B24" s="12"/>
      <c r="C24" s="12"/>
      <c r="D24" s="12"/>
      <c r="E24" s="12"/>
      <c r="F24" s="12"/>
      <c r="G24" s="12"/>
      <c r="H24" s="21">
        <f t="shared" si="9"/>
        <v>0</v>
      </c>
      <c r="I24" s="9">
        <f t="shared" si="10"/>
        <v>0</v>
      </c>
      <c r="J24" s="12"/>
      <c r="K24" s="12"/>
      <c r="L24" s="9">
        <f t="shared" si="11"/>
        <v>0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33">
        <f t="shared" si="12"/>
        <v>0</v>
      </c>
    </row>
    <row r="25" spans="1:23" s="14" customFormat="1" ht="15" customHeight="1">
      <c r="A25" s="23"/>
      <c r="B25" s="12"/>
      <c r="C25" s="12"/>
      <c r="D25" s="12"/>
      <c r="E25" s="12"/>
      <c r="F25" s="12"/>
      <c r="G25" s="12"/>
      <c r="H25" s="21">
        <f t="shared" si="9"/>
        <v>0</v>
      </c>
      <c r="I25" s="9">
        <f t="shared" si="10"/>
        <v>0</v>
      </c>
      <c r="J25" s="12"/>
      <c r="K25" s="12"/>
      <c r="L25" s="9">
        <f t="shared" si="11"/>
        <v>0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33">
        <f t="shared" si="12"/>
        <v>0</v>
      </c>
    </row>
    <row r="26" spans="1:23" ht="18.75">
      <c r="A26" s="50" t="s">
        <v>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4">
        <f>SUM(W18:W25)</f>
        <v>0</v>
      </c>
    </row>
    <row r="27" spans="1:23" ht="18.75">
      <c r="A27" s="46" t="s">
        <v>109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s="14" customFormat="1" ht="37.5" customHeight="1">
      <c r="A28" s="43" t="s">
        <v>37</v>
      </c>
      <c r="B28" s="44" t="s">
        <v>38</v>
      </c>
      <c r="C28" s="44" t="s">
        <v>66</v>
      </c>
      <c r="D28" s="44" t="s">
        <v>69</v>
      </c>
      <c r="E28" s="44"/>
      <c r="F28" s="44" t="s">
        <v>106</v>
      </c>
      <c r="G28" s="44" t="s">
        <v>105</v>
      </c>
      <c r="H28" s="44" t="s">
        <v>104</v>
      </c>
      <c r="I28" s="44" t="s">
        <v>107</v>
      </c>
      <c r="J28" s="44" t="s">
        <v>39</v>
      </c>
      <c r="K28" s="44"/>
      <c r="L28" s="44"/>
      <c r="M28" s="44"/>
      <c r="N28" s="44"/>
      <c r="O28" s="44" t="s">
        <v>40</v>
      </c>
      <c r="P28" s="44"/>
      <c r="Q28" s="44"/>
      <c r="R28" s="44"/>
      <c r="S28" s="44"/>
      <c r="T28" s="44" t="s">
        <v>41</v>
      </c>
      <c r="U28" s="44" t="s">
        <v>42</v>
      </c>
      <c r="V28" s="44"/>
      <c r="W28" s="49"/>
    </row>
    <row r="29" spans="1:23" s="14" customFormat="1" ht="49.5" customHeight="1">
      <c r="A29" s="43"/>
      <c r="B29" s="44"/>
      <c r="C29" s="44"/>
      <c r="D29" s="12" t="s">
        <v>43</v>
      </c>
      <c r="E29" s="12" t="s">
        <v>44</v>
      </c>
      <c r="F29" s="44"/>
      <c r="G29" s="44"/>
      <c r="H29" s="44"/>
      <c r="I29" s="44"/>
      <c r="J29" s="44"/>
      <c r="K29" s="44"/>
      <c r="L29" s="44"/>
      <c r="M29" s="44"/>
      <c r="N29" s="44"/>
      <c r="O29" s="44" t="s">
        <v>45</v>
      </c>
      <c r="P29" s="44"/>
      <c r="Q29" s="44" t="s">
        <v>46</v>
      </c>
      <c r="R29" s="44"/>
      <c r="S29" s="12" t="s">
        <v>47</v>
      </c>
      <c r="T29" s="44"/>
      <c r="U29" s="44" t="s">
        <v>48</v>
      </c>
      <c r="V29" s="44"/>
      <c r="W29" s="35" t="s">
        <v>49</v>
      </c>
    </row>
    <row r="30" spans="1:23" s="14" customFormat="1" ht="12">
      <c r="A30" s="36"/>
      <c r="B30" s="12"/>
      <c r="C30" s="12"/>
      <c r="D30" s="12"/>
      <c r="E30" s="12"/>
      <c r="F30" s="12"/>
      <c r="G30" s="12"/>
      <c r="H30" s="12"/>
      <c r="I30" s="9">
        <f>IF(F30="√",0.7,IF(G30="√",0.55,IF(H30="√",0.6,0)))</f>
        <v>0</v>
      </c>
      <c r="J30" s="44" t="s">
        <v>113</v>
      </c>
      <c r="K30" s="44"/>
      <c r="L30" s="44"/>
      <c r="M30" s="44"/>
      <c r="N30" s="44"/>
      <c r="O30" s="12"/>
      <c r="P30" s="13"/>
      <c r="Q30" s="12"/>
      <c r="R30" s="12"/>
      <c r="S30" s="12"/>
      <c r="T30" s="18">
        <f>SUM(U30:W30)</f>
        <v>0</v>
      </c>
      <c r="U30" s="53">
        <f>IF(I30="",C30*D30*H30,C30*D30*I30)</f>
        <v>0</v>
      </c>
      <c r="V30" s="53"/>
      <c r="W30" s="37">
        <f>IF(I30="",C30*E30*H30,C30*E30*I30)</f>
        <v>0</v>
      </c>
    </row>
    <row r="31" spans="1:23" s="14" customFormat="1" ht="12">
      <c r="A31" s="38"/>
      <c r="B31" s="12"/>
      <c r="C31" s="12"/>
      <c r="D31" s="12"/>
      <c r="E31" s="12"/>
      <c r="F31" s="12"/>
      <c r="G31" s="12"/>
      <c r="H31" s="12"/>
      <c r="I31" s="9">
        <f>IF(F31="√",0.7,IF(G31="√",0.55,IF(H31="√",0.6,0)))</f>
        <v>0</v>
      </c>
      <c r="J31" s="44"/>
      <c r="K31" s="44"/>
      <c r="L31" s="44"/>
      <c r="M31" s="44"/>
      <c r="N31" s="44"/>
      <c r="O31" s="12"/>
      <c r="P31" s="12"/>
      <c r="Q31" s="12"/>
      <c r="R31" s="12"/>
      <c r="S31" s="12"/>
      <c r="T31" s="18">
        <f>SUM(U31:W31)</f>
        <v>0</v>
      </c>
      <c r="U31" s="53">
        <f>IF(I31="",C31*D31*H31,C31*D31*I31)</f>
        <v>0</v>
      </c>
      <c r="V31" s="53"/>
      <c r="W31" s="37">
        <f>IF(I31="",C31*E31*H31,C31*E31*I31)</f>
        <v>0</v>
      </c>
    </row>
    <row r="32" spans="1:23" s="14" customFormat="1" ht="15" customHeight="1">
      <c r="A32" s="23"/>
      <c r="B32" s="12"/>
      <c r="C32" s="12"/>
      <c r="D32" s="12"/>
      <c r="E32" s="12"/>
      <c r="F32" s="12"/>
      <c r="G32" s="12"/>
      <c r="H32" s="12"/>
      <c r="I32" s="9">
        <f>IF(F32="√",0.7,IF(G32="√",0.55,IF(H32="√",0.6,0)))</f>
        <v>0</v>
      </c>
      <c r="J32" s="44"/>
      <c r="K32" s="44"/>
      <c r="L32" s="44"/>
      <c r="M32" s="44"/>
      <c r="N32" s="44"/>
      <c r="O32" s="12"/>
      <c r="P32" s="12"/>
      <c r="Q32" s="12"/>
      <c r="R32" s="12"/>
      <c r="S32" s="12"/>
      <c r="T32" s="18">
        <f>SUM(U32:W32)</f>
        <v>0</v>
      </c>
      <c r="U32" s="53">
        <f>IF(I32="",C32*D32*H32,C32*D32*I32)</f>
        <v>0</v>
      </c>
      <c r="V32" s="53"/>
      <c r="W32" s="37">
        <f>IF(I32="",C32*E32*H32,C32*E32*I32)</f>
        <v>0</v>
      </c>
    </row>
    <row r="33" spans="1:23" s="14" customFormat="1" ht="15" customHeight="1">
      <c r="A33" s="23"/>
      <c r="B33" s="12"/>
      <c r="C33" s="12"/>
      <c r="D33" s="12"/>
      <c r="E33" s="12"/>
      <c r="F33" s="12"/>
      <c r="G33" s="12"/>
      <c r="H33" s="12"/>
      <c r="I33" s="9">
        <f>IF(F33="√",0.7,IF(G33="√",0.55,IF(H33="√",0.6,0)))</f>
        <v>0</v>
      </c>
      <c r="J33" s="44"/>
      <c r="K33" s="44"/>
      <c r="L33" s="44"/>
      <c r="M33" s="44"/>
      <c r="N33" s="44"/>
      <c r="O33" s="12"/>
      <c r="P33" s="12"/>
      <c r="Q33" s="12"/>
      <c r="R33" s="12"/>
      <c r="S33" s="12"/>
      <c r="T33" s="18">
        <f>SUM(U33:W33)</f>
        <v>0</v>
      </c>
      <c r="U33" s="53">
        <f>IF(I33="",C33*D33*H33,C33*D33*I33)</f>
        <v>0</v>
      </c>
      <c r="V33" s="53"/>
      <c r="W33" s="37">
        <f>IF(I33="",C33*E33*H33,C33*E33*I33)</f>
        <v>0</v>
      </c>
    </row>
    <row r="34" spans="1:23" s="14" customFormat="1" ht="15" customHeight="1">
      <c r="A34" s="23"/>
      <c r="B34" s="12"/>
      <c r="C34" s="12"/>
      <c r="D34" s="12"/>
      <c r="E34" s="12"/>
      <c r="F34" s="12"/>
      <c r="G34" s="12"/>
      <c r="H34" s="12"/>
      <c r="I34" s="9">
        <f>IF(F34="√",0.7,IF(G34="√",0.55,IF(H34="√",0.6,0)))</f>
        <v>0</v>
      </c>
      <c r="J34" s="44"/>
      <c r="K34" s="44"/>
      <c r="L34" s="44"/>
      <c r="M34" s="44"/>
      <c r="N34" s="44"/>
      <c r="O34" s="12"/>
      <c r="P34" s="12"/>
      <c r="Q34" s="12"/>
      <c r="R34" s="12"/>
      <c r="S34" s="12"/>
      <c r="T34" s="18">
        <f>SUM(U34:W34)</f>
        <v>0</v>
      </c>
      <c r="U34" s="53">
        <f>IF(I34="",C34*D34*H34,C34*D34*I34)</f>
        <v>0</v>
      </c>
      <c r="V34" s="53"/>
      <c r="W34" s="37">
        <f>IF(I34="",C34*E34*H34,C34*E34*I34)</f>
        <v>0</v>
      </c>
    </row>
    <row r="35" spans="1:23" ht="18.75">
      <c r="A35" s="50" t="s">
        <v>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4">
        <f>SUM(T30:T34)</f>
        <v>0</v>
      </c>
    </row>
    <row r="36" spans="1:23" ht="18.75" customHeight="1">
      <c r="A36" s="46" t="s">
        <v>108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</row>
    <row r="37" spans="1:23" s="14" customFormat="1" ht="35.25" customHeight="1">
      <c r="A37" s="43" t="s">
        <v>128</v>
      </c>
      <c r="B37" s="44" t="s">
        <v>51</v>
      </c>
      <c r="C37" s="44" t="s">
        <v>66</v>
      </c>
      <c r="D37" s="44" t="s">
        <v>67</v>
      </c>
      <c r="E37" s="44" t="s">
        <v>110</v>
      </c>
      <c r="F37" s="44" t="s">
        <v>130</v>
      </c>
      <c r="G37" s="44" t="s">
        <v>111</v>
      </c>
      <c r="H37" s="44" t="s">
        <v>112</v>
      </c>
      <c r="I37" s="44" t="s">
        <v>52</v>
      </c>
      <c r="J37" s="44"/>
      <c r="K37" s="44"/>
      <c r="L37" s="44"/>
      <c r="M37" s="44"/>
      <c r="N37" s="44"/>
      <c r="O37" s="44" t="s">
        <v>53</v>
      </c>
      <c r="P37" s="44"/>
      <c r="Q37" s="44"/>
      <c r="R37" s="44"/>
      <c r="S37" s="44"/>
      <c r="T37" s="44"/>
      <c r="U37" s="44"/>
      <c r="V37" s="44"/>
      <c r="W37" s="49" t="s">
        <v>54</v>
      </c>
    </row>
    <row r="38" spans="1:23" s="14" customFormat="1" ht="24.7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55</v>
      </c>
      <c r="P38" s="44"/>
      <c r="Q38" s="44"/>
      <c r="R38" s="44"/>
      <c r="S38" s="44" t="s">
        <v>56</v>
      </c>
      <c r="T38" s="44"/>
      <c r="U38" s="44" t="s">
        <v>57</v>
      </c>
      <c r="V38" s="44"/>
      <c r="W38" s="49"/>
    </row>
    <row r="39" spans="1:23" s="14" customFormat="1" ht="12">
      <c r="A39" s="39"/>
      <c r="B39" s="12"/>
      <c r="C39" s="12"/>
      <c r="D39" s="12"/>
      <c r="E39" s="12"/>
      <c r="F39" s="12"/>
      <c r="G39" s="12"/>
      <c r="H39" s="9">
        <f>IF(E39="√",0.6,IF(F39="√",0.8,IF(G39="√",0.5,0)))</f>
        <v>0</v>
      </c>
      <c r="I39" s="44" t="s">
        <v>114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33">
        <f>C39*D39*H39</f>
        <v>0</v>
      </c>
    </row>
    <row r="40" spans="1:23" s="14" customFormat="1" ht="15" customHeight="1">
      <c r="A40" s="39"/>
      <c r="B40" s="12"/>
      <c r="C40" s="12"/>
      <c r="D40" s="12"/>
      <c r="E40" s="12"/>
      <c r="F40" s="12"/>
      <c r="G40" s="12"/>
      <c r="H40" s="9">
        <f>IF(E40="√",0.6,IF(F40="√",0.8,IF(G40="√",0.5,0)))</f>
        <v>0</v>
      </c>
      <c r="I40" s="65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3">
        <f>C40*D40*H40</f>
        <v>0</v>
      </c>
    </row>
    <row r="41" spans="1:23" s="14" customFormat="1" ht="15" customHeight="1">
      <c r="A41" s="39"/>
      <c r="B41" s="12"/>
      <c r="C41" s="12"/>
      <c r="D41" s="12"/>
      <c r="E41" s="12"/>
      <c r="F41" s="12"/>
      <c r="G41" s="12"/>
      <c r="H41" s="9">
        <f>IF(E41="√",0.6,IF(F41="√",0.8,IF(G41="√",0.5,0)))</f>
        <v>0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33">
        <f>C41*D41*H41</f>
        <v>0</v>
      </c>
    </row>
    <row r="42" spans="1:23" ht="18.75">
      <c r="A42" s="50" t="s">
        <v>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4">
        <f>SUM(W39:W41)</f>
        <v>0</v>
      </c>
    </row>
    <row r="43" spans="1:23" ht="18.75" customHeight="1">
      <c r="A43" s="46" t="s">
        <v>115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/>
    </row>
    <row r="44" spans="1:23" s="14" customFormat="1" ht="14.25" customHeight="1">
      <c r="A44" s="43" t="s">
        <v>77</v>
      </c>
      <c r="B44" s="44" t="s">
        <v>51</v>
      </c>
      <c r="C44" s="44" t="s">
        <v>66</v>
      </c>
      <c r="D44" s="44" t="s">
        <v>67</v>
      </c>
      <c r="E44" s="44" t="s">
        <v>116</v>
      </c>
      <c r="F44" s="44"/>
      <c r="G44" s="44" t="s">
        <v>118</v>
      </c>
      <c r="H44" s="44"/>
      <c r="I44" s="44" t="s">
        <v>52</v>
      </c>
      <c r="J44" s="44"/>
      <c r="K44" s="44"/>
      <c r="L44" s="44"/>
      <c r="M44" s="44"/>
      <c r="N44" s="44"/>
      <c r="O44" s="44" t="s">
        <v>53</v>
      </c>
      <c r="P44" s="44"/>
      <c r="Q44" s="44"/>
      <c r="R44" s="44"/>
      <c r="S44" s="44"/>
      <c r="T44" s="44"/>
      <c r="U44" s="44"/>
      <c r="V44" s="44"/>
      <c r="W44" s="49" t="s">
        <v>54</v>
      </c>
    </row>
    <row r="45" spans="1:23" s="14" customFormat="1" ht="24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 t="s">
        <v>55</v>
      </c>
      <c r="P45" s="44"/>
      <c r="Q45" s="44"/>
      <c r="R45" s="44"/>
      <c r="S45" s="44" t="s">
        <v>56</v>
      </c>
      <c r="T45" s="44"/>
      <c r="U45" s="44" t="s">
        <v>57</v>
      </c>
      <c r="V45" s="44"/>
      <c r="W45" s="49"/>
    </row>
    <row r="46" spans="1:23" s="14" customFormat="1" ht="12.75">
      <c r="A46" s="39"/>
      <c r="B46" s="12"/>
      <c r="C46" s="12"/>
      <c r="D46" s="12"/>
      <c r="E46" s="52">
        <f>IF(C46="",0,0.6)</f>
        <v>0</v>
      </c>
      <c r="F46" s="52"/>
      <c r="G46" s="44"/>
      <c r="H46" s="44"/>
      <c r="I46" s="44" t="s">
        <v>117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33">
        <f>IF(G46="",C46*D46*E46,C46*D46*E46*G46)</f>
        <v>0</v>
      </c>
    </row>
    <row r="47" spans="1:23" s="14" customFormat="1" ht="15" customHeight="1">
      <c r="A47" s="23"/>
      <c r="B47" s="12"/>
      <c r="C47" s="12"/>
      <c r="D47" s="12"/>
      <c r="E47" s="52">
        <f>IF(C47="",0,0.6)</f>
        <v>0</v>
      </c>
      <c r="F47" s="52"/>
      <c r="G47" s="44"/>
      <c r="H47" s="44"/>
      <c r="I47" s="65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33">
        <f>IF(G47="",C47*D47*E47,C47*D47*E47*G47)</f>
        <v>0</v>
      </c>
    </row>
    <row r="48" spans="1:23" s="14" customFormat="1" ht="15" customHeight="1">
      <c r="A48" s="23"/>
      <c r="B48" s="12"/>
      <c r="C48" s="12"/>
      <c r="D48" s="12"/>
      <c r="E48" s="52">
        <f>IF(C48="",0,0.6)</f>
        <v>0</v>
      </c>
      <c r="F48" s="52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33">
        <f>IF(G48="",C48*D48*E48,C48*D48*E48*G48)</f>
        <v>0</v>
      </c>
    </row>
    <row r="49" spans="1:23" ht="18.75">
      <c r="A49" s="50" t="s">
        <v>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34">
        <f>SUM(W46:W48)</f>
        <v>0</v>
      </c>
    </row>
    <row r="50" spans="1:23" ht="18.75" customHeight="1">
      <c r="A50" s="46" t="s">
        <v>119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</row>
    <row r="51" spans="1:23" s="14" customFormat="1" ht="14.25" customHeight="1">
      <c r="A51" s="43" t="s">
        <v>50</v>
      </c>
      <c r="B51" s="44" t="s">
        <v>51</v>
      </c>
      <c r="C51" s="44" t="s">
        <v>66</v>
      </c>
      <c r="D51" s="44" t="s">
        <v>67</v>
      </c>
      <c r="E51" s="44" t="s">
        <v>121</v>
      </c>
      <c r="F51" s="44"/>
      <c r="G51" s="44" t="s">
        <v>68</v>
      </c>
      <c r="H51" s="44"/>
      <c r="I51" s="44" t="s">
        <v>129</v>
      </c>
      <c r="J51" s="44"/>
      <c r="K51" s="44"/>
      <c r="L51" s="44"/>
      <c r="M51" s="44"/>
      <c r="N51" s="44"/>
      <c r="O51" s="44" t="s">
        <v>53</v>
      </c>
      <c r="P51" s="44"/>
      <c r="Q51" s="44"/>
      <c r="R51" s="44"/>
      <c r="S51" s="44"/>
      <c r="T51" s="44"/>
      <c r="U51" s="44"/>
      <c r="V51" s="44"/>
      <c r="W51" s="49" t="s">
        <v>54</v>
      </c>
    </row>
    <row r="52" spans="1:23" s="14" customFormat="1" ht="24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 t="s">
        <v>55</v>
      </c>
      <c r="P52" s="44"/>
      <c r="Q52" s="44"/>
      <c r="R52" s="44"/>
      <c r="S52" s="44" t="s">
        <v>56</v>
      </c>
      <c r="T52" s="44"/>
      <c r="U52" s="44" t="s">
        <v>57</v>
      </c>
      <c r="V52" s="44"/>
      <c r="W52" s="49"/>
    </row>
    <row r="53" spans="1:23" s="14" customFormat="1" ht="12">
      <c r="A53" s="39"/>
      <c r="B53" s="12"/>
      <c r="C53" s="12"/>
      <c r="D53" s="12"/>
      <c r="E53" s="52">
        <f>IF(C53="",0,0.75)</f>
        <v>0</v>
      </c>
      <c r="F53" s="52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33">
        <f>IF(G53="",C53*D53*E53,C53*D53*E53*G53)</f>
        <v>0</v>
      </c>
    </row>
    <row r="54" spans="1:23" s="14" customFormat="1" ht="15" customHeight="1">
      <c r="A54" s="39"/>
      <c r="B54" s="42"/>
      <c r="C54" s="12"/>
      <c r="D54" s="12"/>
      <c r="E54" s="52">
        <f>IF(C54="",0,0.75)</f>
        <v>0</v>
      </c>
      <c r="F54" s="52"/>
      <c r="G54" s="44"/>
      <c r="H54" s="44"/>
      <c r="I54" s="65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33">
        <f>IF(G54="",C54*D54*E54,C54*D54*E54*G54)</f>
        <v>0</v>
      </c>
    </row>
    <row r="55" spans="1:23" s="14" customFormat="1" ht="15" customHeight="1">
      <c r="A55" s="23"/>
      <c r="B55" s="12"/>
      <c r="C55" s="12"/>
      <c r="D55" s="12"/>
      <c r="E55" s="52">
        <f>IF(C55="",0,0.75)</f>
        <v>0</v>
      </c>
      <c r="F55" s="52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33">
        <f>IF(G55="",C55*D55*E55,C55*D55*E55*G55)</f>
        <v>0</v>
      </c>
    </row>
    <row r="56" spans="1:23" ht="18.75">
      <c r="A56" s="50" t="s">
        <v>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34">
        <f>SUM(W53:W55)</f>
        <v>0</v>
      </c>
    </row>
    <row r="57" spans="1:23" ht="18.75">
      <c r="A57" s="68" t="s">
        <v>120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70"/>
    </row>
    <row r="58" spans="1:23" s="14" customFormat="1" ht="21.75" customHeight="1">
      <c r="A58" s="74" t="s">
        <v>58</v>
      </c>
      <c r="B58" s="67"/>
      <c r="C58" s="67"/>
      <c r="D58" s="67"/>
      <c r="E58" s="67" t="s">
        <v>59</v>
      </c>
      <c r="F58" s="67"/>
      <c r="G58" s="67"/>
      <c r="H58" s="67" t="s">
        <v>60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32" t="s">
        <v>61</v>
      </c>
    </row>
    <row r="59" spans="1:23" s="14" customFormat="1" ht="15" customHeight="1">
      <c r="A59" s="7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40"/>
    </row>
    <row r="60" spans="1:23" s="14" customFormat="1" ht="15" customHeight="1">
      <c r="A60" s="7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40"/>
    </row>
    <row r="61" spans="1:23" s="14" customFormat="1" ht="15" customHeight="1">
      <c r="A61" s="74" t="s">
        <v>62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34">
        <f>SUM(W59:W60)</f>
        <v>0</v>
      </c>
    </row>
    <row r="62" spans="1:23" ht="19.5" thickBot="1">
      <c r="A62" s="75" t="s">
        <v>132</v>
      </c>
      <c r="B62" s="71"/>
      <c r="C62" s="71"/>
      <c r="D62" s="71"/>
      <c r="E62" s="66">
        <f>W14+W26+W35+W42+W49+W56+W61</f>
        <v>0</v>
      </c>
      <c r="F62" s="66"/>
      <c r="G62" s="66"/>
      <c r="H62" s="66" t="s">
        <v>123</v>
      </c>
      <c r="I62" s="66"/>
      <c r="J62" s="66"/>
      <c r="K62" s="41">
        <f>T14</f>
        <v>0</v>
      </c>
      <c r="L62" s="66" t="s">
        <v>124</v>
      </c>
      <c r="M62" s="66"/>
      <c r="N62" s="66"/>
      <c r="O62" s="71">
        <f>U14</f>
        <v>0</v>
      </c>
      <c r="P62" s="71"/>
      <c r="Q62" s="71"/>
      <c r="R62" s="66" t="s">
        <v>125</v>
      </c>
      <c r="S62" s="66"/>
      <c r="T62" s="66"/>
      <c r="U62" s="72">
        <f>V14</f>
        <v>0</v>
      </c>
      <c r="V62" s="72"/>
      <c r="W62" s="73"/>
    </row>
    <row r="63" spans="1:23" ht="18.75">
      <c r="A63" s="24" t="s">
        <v>126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8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7"/>
      <c r="T64" s="27"/>
      <c r="U64" s="27"/>
      <c r="V64" s="26"/>
      <c r="W64" s="27"/>
    </row>
    <row r="65" spans="1:23" ht="14.25">
      <c r="A65" s="62" t="s">
        <v>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ht="14.25">
      <c r="A66" s="63" t="s">
        <v>6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ht="15.75">
      <c r="A67" s="60" t="s">
        <v>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23" ht="15.75">
      <c r="A68" s="60" t="s">
        <v>8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1:23" ht="15.75">
      <c r="A69" s="60" t="s">
        <v>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 ht="15.75">
      <c r="A70" s="60" t="s">
        <v>10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ht="14.25"/>
    <row r="72" ht="14.25"/>
    <row r="81" ht="15.75">
      <c r="N81" s="15"/>
    </row>
  </sheetData>
  <sheetProtection/>
  <mergeCells count="192">
    <mergeCell ref="R62:T62"/>
    <mergeCell ref="A59:D59"/>
    <mergeCell ref="E59:G59"/>
    <mergeCell ref="E58:G58"/>
    <mergeCell ref="A58:D58"/>
    <mergeCell ref="E62:G62"/>
    <mergeCell ref="A60:D60"/>
    <mergeCell ref="E60:G60"/>
    <mergeCell ref="L62:N62"/>
    <mergeCell ref="G28:G29"/>
    <mergeCell ref="F28:F29"/>
    <mergeCell ref="O29:P29"/>
    <mergeCell ref="Q29:R29"/>
    <mergeCell ref="A56:V56"/>
    <mergeCell ref="O62:Q62"/>
    <mergeCell ref="U62:W62"/>
    <mergeCell ref="H60:V60"/>
    <mergeCell ref="A61:V61"/>
    <mergeCell ref="A62:D62"/>
    <mergeCell ref="U29:V29"/>
    <mergeCell ref="H62:J62"/>
    <mergeCell ref="U55:V55"/>
    <mergeCell ref="H58:V58"/>
    <mergeCell ref="H59:V59"/>
    <mergeCell ref="A57:W57"/>
    <mergeCell ref="I41:N41"/>
    <mergeCell ref="S41:T41"/>
    <mergeCell ref="O40:R40"/>
    <mergeCell ref="O41:R41"/>
    <mergeCell ref="I40:N40"/>
    <mergeCell ref="A36:W36"/>
    <mergeCell ref="U30:V30"/>
    <mergeCell ref="U40:V40"/>
    <mergeCell ref="W37:W38"/>
    <mergeCell ref="S39:T39"/>
    <mergeCell ref="I37:N38"/>
    <mergeCell ref="U38:V38"/>
    <mergeCell ref="U39:V39"/>
    <mergeCell ref="U31:V31"/>
    <mergeCell ref="U41:V41"/>
    <mergeCell ref="O38:R38"/>
    <mergeCell ref="O39:R39"/>
    <mergeCell ref="E37:E38"/>
    <mergeCell ref="F37:F38"/>
    <mergeCell ref="G37:G38"/>
    <mergeCell ref="O37:V37"/>
    <mergeCell ref="S40:T40"/>
    <mergeCell ref="S38:T38"/>
    <mergeCell ref="I39:N39"/>
    <mergeCell ref="A26:V26"/>
    <mergeCell ref="Q19:R19"/>
    <mergeCell ref="Q20:R20"/>
    <mergeCell ref="Q21:R21"/>
    <mergeCell ref="S19:T19"/>
    <mergeCell ref="F16:F17"/>
    <mergeCell ref="G16:G17"/>
    <mergeCell ref="M16:P17"/>
    <mergeCell ref="Q18:R18"/>
    <mergeCell ref="I47:N47"/>
    <mergeCell ref="O51:V51"/>
    <mergeCell ref="A49:V49"/>
    <mergeCell ref="S47:T47"/>
    <mergeCell ref="E48:F48"/>
    <mergeCell ref="I48:N48"/>
    <mergeCell ref="S48:T48"/>
    <mergeCell ref="O47:R47"/>
    <mergeCell ref="O48:R48"/>
    <mergeCell ref="W44:W45"/>
    <mergeCell ref="S45:T45"/>
    <mergeCell ref="E46:F46"/>
    <mergeCell ref="G46:H46"/>
    <mergeCell ref="I46:N46"/>
    <mergeCell ref="S46:T46"/>
    <mergeCell ref="O46:R46"/>
    <mergeCell ref="O44:V44"/>
    <mergeCell ref="O45:R45"/>
    <mergeCell ref="W51:W52"/>
    <mergeCell ref="E53:F53"/>
    <mergeCell ref="D51:D52"/>
    <mergeCell ref="E51:F52"/>
    <mergeCell ref="O52:R52"/>
    <mergeCell ref="U52:V52"/>
    <mergeCell ref="O53:R53"/>
    <mergeCell ref="U53:V53"/>
    <mergeCell ref="G51:H52"/>
    <mergeCell ref="S52:T52"/>
    <mergeCell ref="I55:N55"/>
    <mergeCell ref="I54:N54"/>
    <mergeCell ref="I53:N53"/>
    <mergeCell ref="S53:T53"/>
    <mergeCell ref="S54:T54"/>
    <mergeCell ref="O55:R55"/>
    <mergeCell ref="O54:R54"/>
    <mergeCell ref="E55:F55"/>
    <mergeCell ref="G55:H55"/>
    <mergeCell ref="G54:H54"/>
    <mergeCell ref="E44:F45"/>
    <mergeCell ref="G44:H45"/>
    <mergeCell ref="G53:H53"/>
    <mergeCell ref="G48:H48"/>
    <mergeCell ref="E47:F47"/>
    <mergeCell ref="G47:H47"/>
    <mergeCell ref="S18:T18"/>
    <mergeCell ref="S23:T23"/>
    <mergeCell ref="U18:V18"/>
    <mergeCell ref="Q16:V16"/>
    <mergeCell ref="A44:A45"/>
    <mergeCell ref="B44:B45"/>
    <mergeCell ref="C44:C45"/>
    <mergeCell ref="D44:D45"/>
    <mergeCell ref="I44:N45"/>
    <mergeCell ref="U45:V45"/>
    <mergeCell ref="U19:V19"/>
    <mergeCell ref="U20:V20"/>
    <mergeCell ref="S21:T21"/>
    <mergeCell ref="U21:V21"/>
    <mergeCell ref="S20:T20"/>
    <mergeCell ref="M18:P25"/>
    <mergeCell ref="Q22:R22"/>
    <mergeCell ref="Q23:R23"/>
    <mergeCell ref="Q24:R24"/>
    <mergeCell ref="Q25:R25"/>
    <mergeCell ref="A43:W43"/>
    <mergeCell ref="A42:V42"/>
    <mergeCell ref="U22:V22"/>
    <mergeCell ref="U23:V23"/>
    <mergeCell ref="S24:T24"/>
    <mergeCell ref="U33:V33"/>
    <mergeCell ref="U24:V24"/>
    <mergeCell ref="S25:T25"/>
    <mergeCell ref="U25:V25"/>
    <mergeCell ref="S22:T22"/>
    <mergeCell ref="U32:V32"/>
    <mergeCell ref="A70:W70"/>
    <mergeCell ref="A69:W69"/>
    <mergeCell ref="A68:W68"/>
    <mergeCell ref="A65:W65"/>
    <mergeCell ref="A67:W67"/>
    <mergeCell ref="A66:W66"/>
    <mergeCell ref="U46:V46"/>
    <mergeCell ref="A37:A38"/>
    <mergeCell ref="C37:C38"/>
    <mergeCell ref="D16:D17"/>
    <mergeCell ref="A2:W2"/>
    <mergeCell ref="O3:W3"/>
    <mergeCell ref="A14:S14"/>
    <mergeCell ref="O4:V4"/>
    <mergeCell ref="G4:M4"/>
    <mergeCell ref="S7:S13"/>
    <mergeCell ref="Q17:R17"/>
    <mergeCell ref="S17:T17"/>
    <mergeCell ref="U17:V17"/>
    <mergeCell ref="C51:C52"/>
    <mergeCell ref="D37:D38"/>
    <mergeCell ref="A1:W1"/>
    <mergeCell ref="J16:J17"/>
    <mergeCell ref="A16:A17"/>
    <mergeCell ref="B16:B17"/>
    <mergeCell ref="C16:C17"/>
    <mergeCell ref="E16:E17"/>
    <mergeCell ref="A5:W5"/>
    <mergeCell ref="A15:W15"/>
    <mergeCell ref="C28:C29"/>
    <mergeCell ref="W16:W17"/>
    <mergeCell ref="E54:F54"/>
    <mergeCell ref="S55:T55"/>
    <mergeCell ref="U34:V34"/>
    <mergeCell ref="H37:H38"/>
    <mergeCell ref="I51:N52"/>
    <mergeCell ref="A50:W50"/>
    <mergeCell ref="A51:A52"/>
    <mergeCell ref="B51:B52"/>
    <mergeCell ref="D28:E28"/>
    <mergeCell ref="A35:V35"/>
    <mergeCell ref="U47:V47"/>
    <mergeCell ref="B28:B29"/>
    <mergeCell ref="T28:T29"/>
    <mergeCell ref="O28:S28"/>
    <mergeCell ref="J28:N29"/>
    <mergeCell ref="H28:H29"/>
    <mergeCell ref="I28:I29"/>
    <mergeCell ref="J30:N34"/>
    <mergeCell ref="A28:A29"/>
    <mergeCell ref="B37:B38"/>
    <mergeCell ref="U54:V54"/>
    <mergeCell ref="U48:V48"/>
    <mergeCell ref="H16:H17"/>
    <mergeCell ref="I16:I17"/>
    <mergeCell ref="K16:K17"/>
    <mergeCell ref="L16:L17"/>
    <mergeCell ref="A27:W27"/>
    <mergeCell ref="U28:W2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19.75390625" style="0" customWidth="1"/>
  </cols>
  <sheetData>
    <row r="1" spans="1:12" ht="19.5" customHeight="1">
      <c r="A1" s="4" t="s">
        <v>14</v>
      </c>
      <c r="E1" s="5"/>
      <c r="F1" s="5"/>
      <c r="G1" s="5"/>
      <c r="H1" s="5"/>
      <c r="I1" s="5"/>
      <c r="J1" s="5"/>
      <c r="K1" s="5"/>
      <c r="L1" s="2"/>
    </row>
    <row r="2" spans="1:15" ht="42">
      <c r="A2" s="19" t="s">
        <v>12</v>
      </c>
      <c r="B2" s="20" t="s">
        <v>70</v>
      </c>
      <c r="C2" s="20" t="s">
        <v>71</v>
      </c>
      <c r="D2" s="20" t="s">
        <v>72</v>
      </c>
      <c r="E2" s="20" t="s">
        <v>73</v>
      </c>
      <c r="F2" s="20" t="s">
        <v>74</v>
      </c>
      <c r="G2" s="20" t="s">
        <v>75</v>
      </c>
      <c r="H2" s="20" t="s">
        <v>76</v>
      </c>
      <c r="I2" s="20" t="s">
        <v>77</v>
      </c>
      <c r="J2" s="20" t="s">
        <v>78</v>
      </c>
      <c r="K2" s="20" t="s">
        <v>79</v>
      </c>
      <c r="L2" s="20" t="s">
        <v>80</v>
      </c>
      <c r="M2" s="20" t="s">
        <v>81</v>
      </c>
      <c r="N2" s="20" t="s">
        <v>82</v>
      </c>
      <c r="O2" s="20" t="s">
        <v>83</v>
      </c>
    </row>
    <row r="3" spans="1:16" ht="21" customHeight="1">
      <c r="A3" s="6">
        <f>'工作量表'!F4</f>
        <v>0</v>
      </c>
      <c r="B3" s="1" t="str">
        <f>'工作量表'!N4:N4</f>
        <v>经管</v>
      </c>
      <c r="C3" s="7">
        <f>'工作量表'!B4</f>
        <v>0</v>
      </c>
      <c r="D3" s="3">
        <f>'工作量表'!D4</f>
        <v>0</v>
      </c>
      <c r="E3" s="8">
        <f>'工作量表'!W14:W14</f>
        <v>0</v>
      </c>
      <c r="F3" s="8">
        <f>'工作量表'!W26</f>
        <v>0</v>
      </c>
      <c r="G3" s="8">
        <f>'工作量表'!W35+'工作量表'!W42</f>
        <v>0</v>
      </c>
      <c r="H3" s="8">
        <f>'工作量表'!W56</f>
        <v>0</v>
      </c>
      <c r="I3" s="8">
        <f>'工作量表'!W49</f>
        <v>0</v>
      </c>
      <c r="J3" s="8">
        <f>'工作量表'!W61</f>
        <v>0</v>
      </c>
      <c r="K3" s="8">
        <f>E3+F3+G3+H3+I3+J3</f>
        <v>0</v>
      </c>
      <c r="L3" s="8">
        <f>'工作量表'!T14</f>
        <v>0</v>
      </c>
      <c r="M3" s="8">
        <f>'工作量表'!U14</f>
        <v>0</v>
      </c>
      <c r="N3" s="8">
        <f>'工作量表'!V14</f>
        <v>0</v>
      </c>
      <c r="O3" s="8"/>
      <c r="P3" s="22"/>
    </row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19.5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3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经济与管理工程系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实验中心</dc:creator>
  <cp:keywords/>
  <dc:description/>
  <cp:lastModifiedBy>微软用户</cp:lastModifiedBy>
  <cp:lastPrinted>2012-06-26T00:25:08Z</cp:lastPrinted>
  <dcterms:created xsi:type="dcterms:W3CDTF">2004-07-09T00:28:39Z</dcterms:created>
  <dcterms:modified xsi:type="dcterms:W3CDTF">2012-07-02T00:18:42Z</dcterms:modified>
  <cp:category/>
  <cp:version/>
  <cp:contentType/>
  <cp:contentStatus/>
</cp:coreProperties>
</file>